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6095" windowHeight="9660"/>
  </bookViews>
  <sheets>
    <sheet name="Sheet1" sheetId="1" r:id="rId1"/>
  </sheets>
  <definedNames>
    <definedName name="_xlnm.Print_Area" localSheetId="0">Sheet1!$B$9:$J$30</definedName>
  </definedNames>
  <calcPr calcId="144525"/>
</workbook>
</file>

<file path=xl/calcChain.xml><?xml version="1.0" encoding="utf-8"?>
<calcChain xmlns="http://schemas.openxmlformats.org/spreadsheetml/2006/main">
  <c r="G28" i="1" l="1"/>
  <c r="G13" i="1" l="1"/>
  <c r="G14" i="1"/>
  <c r="G19" i="1"/>
  <c r="G21" i="1"/>
  <c r="G22" i="1"/>
  <c r="I13" i="1"/>
  <c r="I14" i="1"/>
  <c r="I15" i="1"/>
  <c r="I16" i="1"/>
  <c r="I17" i="1"/>
  <c r="I18" i="1"/>
  <c r="I19" i="1"/>
  <c r="I20" i="1"/>
  <c r="I21" i="1"/>
  <c r="I22" i="1"/>
  <c r="I23" i="1"/>
  <c r="I28" i="1" s="1"/>
  <c r="I29" i="1" s="1"/>
  <c r="I12" i="1"/>
  <c r="F13" i="1"/>
  <c r="F14" i="1"/>
  <c r="F15" i="1"/>
  <c r="G15" i="1" s="1"/>
  <c r="F16" i="1"/>
  <c r="G16" i="1" s="1"/>
  <c r="F17" i="1"/>
  <c r="G17" i="1" s="1"/>
  <c r="F18" i="1"/>
  <c r="G18" i="1" s="1"/>
  <c r="F19" i="1"/>
  <c r="F20" i="1"/>
  <c r="G20" i="1" s="1"/>
  <c r="F21" i="1"/>
  <c r="F22" i="1"/>
  <c r="F23" i="1"/>
  <c r="F24" i="1" s="1"/>
  <c r="F12" i="1"/>
  <c r="G12" i="1" s="1"/>
  <c r="G23" i="1" l="1"/>
  <c r="G24" i="1" s="1"/>
  <c r="F25" i="1"/>
  <c r="F26" i="1" s="1"/>
  <c r="G29" i="1"/>
  <c r="I30" i="1" s="1"/>
  <c r="J30" i="1" s="1"/>
  <c r="I24" i="1"/>
  <c r="I25" i="1" s="1"/>
  <c r="I26" i="1" s="1"/>
  <c r="G30" i="1" l="1"/>
  <c r="G25" i="1"/>
  <c r="G26" i="1" s="1"/>
</calcChain>
</file>

<file path=xl/sharedStrings.xml><?xml version="1.0" encoding="utf-8"?>
<sst xmlns="http://schemas.openxmlformats.org/spreadsheetml/2006/main" count="55" uniqueCount="41">
  <si>
    <t>ID</t>
  </si>
  <si>
    <t>#173</t>
  </si>
  <si>
    <t>Purchase Request Name</t>
  </si>
  <si>
    <t>MANT Renovación de EPP básicos consumibles</t>
  </si>
  <si>
    <t>Requester</t>
  </si>
  <si>
    <t>Cordova, Darwin</t>
  </si>
  <si>
    <t>Approved By</t>
  </si>
  <si>
    <t>Alexander Marco, Laurente Romero</t>
  </si>
  <si>
    <t>Issue Date</t>
  </si>
  <si>
    <t>2025-09-08</t>
  </si>
  <si>
    <t>Presupuesto</t>
  </si>
  <si>
    <t>MANT Uniformes y materiales de protección [179]</t>
  </si>
  <si>
    <t>Inventario</t>
  </si>
  <si>
    <t>Nombre</t>
  </si>
  <si>
    <t>Quantity</t>
  </si>
  <si>
    <t>Unit</t>
  </si>
  <si>
    <t xml:space="preserve"> Guantes con forro de nylon, palma de Nitrilo, marca Nitriflex, codigo 4500, talla S</t>
  </si>
  <si>
    <t>Pares</t>
  </si>
  <si>
    <t>Guantes con forro de nylon, palma de Nitrilo, marca Nitriflex, codigo 4500, talla M</t>
  </si>
  <si>
    <t>Guantes con forro de nylon, palma de Nitrilo, marca Nitriflex, codigo 4500, talla L</t>
  </si>
  <si>
    <t>Guantes de Badana Blanca, marca Steelpro</t>
  </si>
  <si>
    <t>Traje de protección para productos químicos talla M</t>
  </si>
  <si>
    <t>Unidad</t>
  </si>
  <si>
    <t>Traje de Protección para productos quimicos talla L</t>
  </si>
  <si>
    <t>Traje de Protección para productos quimicos talla XL</t>
  </si>
  <si>
    <t>Lentes de seguridad luna clara</t>
  </si>
  <si>
    <t>Lentes de seguridad luna oscura</t>
  </si>
  <si>
    <t>Sobrelentes de seguridad luna clara</t>
  </si>
  <si>
    <t>Sobrelentes de seguridad luna oscura</t>
  </si>
  <si>
    <t>Tapones auditivos de silicona con estuche</t>
  </si>
  <si>
    <t>ANDES SEGURIDAD</t>
  </si>
  <si>
    <t>GOLDEN COMEX</t>
  </si>
  <si>
    <t>P. Unitario</t>
  </si>
  <si>
    <t>P. Total</t>
  </si>
  <si>
    <t>IGV</t>
  </si>
  <si>
    <t>t. cambio</t>
  </si>
  <si>
    <t>Sub Total</t>
  </si>
  <si>
    <t>Total</t>
  </si>
  <si>
    <t xml:space="preserve">Nota :  </t>
  </si>
  <si>
    <t>SOLES</t>
  </si>
  <si>
    <t>P. Total DOLARES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</si>
</sst>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S/&quot;\ #,##0.00;[Red]\-&quot;S/&quot;\ #,##0.00"/>
  </numFmts>
  <fonts count="5">
    <font>
      <sz val="11"/>
      <color theme="1"/>
      <name val="Calibri"/>
      <family val="2"/>
      <scheme val="minor"/>
    </font>
    <font>
      <b/>
      <sz val="10"/>
      <color theme="1"/>
      <name val="Liberation Sans"/>
      <family val="2"/>
    </font>
    <font>
      <sz val="10"/>
      <color theme="1"/>
      <name val="Liberation Sans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2" fontId="2" fillId="0" borderId="0" xfId="0" applyNumberFormat="1" applyFont="1"/>
    <xf numFmtId="2" fontId="0" fillId="0" borderId="0" xfId="0" applyNumberFormat="1"/>
    <xf numFmtId="8" fontId="0" fillId="0" borderId="0" xfId="0" applyNumberFormat="1"/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/>
    <xf numFmtId="0" fontId="0" fillId="0" borderId="1" xfId="0" applyBorder="1"/>
    <xf numFmtId="2" fontId="0" fillId="0" borderId="2" xfId="0" applyNumberFormat="1" applyBorder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2" fillId="2" borderId="1" xfId="0" applyNumberFormat="1" applyFont="1" applyFill="1" applyBorder="1"/>
    <xf numFmtId="8" fontId="0" fillId="0" borderId="1" xfId="0" applyNumberFormat="1" applyBorder="1"/>
    <xf numFmtId="2" fontId="3" fillId="3" borderId="1" xfId="0" applyNumberFormat="1" applyFont="1" applyFill="1" applyBorder="1"/>
    <xf numFmtId="0" fontId="3" fillId="3" borderId="1" xfId="0" applyFont="1" applyFill="1" applyBorder="1"/>
    <xf numFmtId="2" fontId="2" fillId="2" borderId="1" xfId="0" applyNumberFormat="1" applyFont="1" applyFill="1" applyBorder="1" applyAlignment="1">
      <alignment horizontal="right"/>
    </xf>
    <xf numFmtId="2" fontId="0" fillId="2" borderId="1" xfId="0" applyNumberFormat="1" applyFill="1" applyBorder="1"/>
    <xf numFmtId="2" fontId="2" fillId="5" borderId="1" xfId="0" applyNumberFormat="1" applyFont="1" applyFill="1" applyBorder="1"/>
    <xf numFmtId="2" fontId="2" fillId="5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wrapText="1"/>
    </xf>
    <xf numFmtId="2" fontId="0" fillId="0" borderId="1" xfId="0" applyNumberFormat="1" applyBorder="1"/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4" fillId="0" borderId="2" xfId="0" applyFont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topLeftCell="A7" workbookViewId="0">
      <selection activeCell="K18" sqref="K18"/>
    </sheetView>
  </sheetViews>
  <sheetFormatPr baseColWidth="10" defaultColWidth="9.140625" defaultRowHeight="15"/>
  <cols>
    <col min="1" max="1" width="23.7109375" customWidth="1"/>
    <col min="2" max="2" width="50.7109375" customWidth="1"/>
    <col min="3" max="3" width="10" customWidth="1"/>
    <col min="4" max="4" width="12.7109375" customWidth="1"/>
    <col min="5" max="5" width="11.140625" customWidth="1"/>
    <col min="6" max="8" width="13.42578125" customWidth="1"/>
    <col min="9" max="9" width="14" customWidth="1"/>
    <col min="10" max="10" width="11.7109375" customWidth="1"/>
    <col min="11" max="14" width="20.7109375" customWidth="1"/>
  </cols>
  <sheetData>
    <row r="1" spans="1:11">
      <c r="A1" s="1" t="s">
        <v>0</v>
      </c>
      <c r="B1" s="2" t="s">
        <v>1</v>
      </c>
    </row>
    <row r="2" spans="1:11">
      <c r="A2" s="1" t="s">
        <v>2</v>
      </c>
      <c r="B2" s="2" t="s">
        <v>3</v>
      </c>
    </row>
    <row r="3" spans="1:11">
      <c r="A3" s="1" t="s">
        <v>4</v>
      </c>
      <c r="B3" s="2" t="s">
        <v>5</v>
      </c>
    </row>
    <row r="4" spans="1:11">
      <c r="A4" s="1" t="s">
        <v>6</v>
      </c>
      <c r="B4" s="2" t="s">
        <v>7</v>
      </c>
    </row>
    <row r="5" spans="1:11">
      <c r="A5" s="1" t="s">
        <v>8</v>
      </c>
      <c r="B5" s="2" t="s">
        <v>9</v>
      </c>
    </row>
    <row r="6" spans="1:11">
      <c r="A6" s="1" t="s">
        <v>10</v>
      </c>
      <c r="B6" s="2" t="s">
        <v>11</v>
      </c>
    </row>
    <row r="9" spans="1:11">
      <c r="E9" s="26" t="s">
        <v>30</v>
      </c>
      <c r="F9" s="26"/>
      <c r="G9" s="4"/>
    </row>
    <row r="10" spans="1:11">
      <c r="E10" s="10" t="s">
        <v>35</v>
      </c>
      <c r="F10" s="17">
        <v>3.5</v>
      </c>
      <c r="G10" s="7"/>
      <c r="H10" s="27" t="s">
        <v>31</v>
      </c>
      <c r="I10" s="27"/>
    </row>
    <row r="11" spans="1:11" ht="26.25">
      <c r="A11" s="1" t="s">
        <v>12</v>
      </c>
      <c r="B11" s="12" t="s">
        <v>13</v>
      </c>
      <c r="C11" s="12" t="s">
        <v>14</v>
      </c>
      <c r="D11" s="12" t="s">
        <v>15</v>
      </c>
      <c r="E11" s="12" t="s">
        <v>32</v>
      </c>
      <c r="F11" s="24" t="s">
        <v>40</v>
      </c>
      <c r="G11" s="12" t="s">
        <v>39</v>
      </c>
      <c r="H11" s="12" t="s">
        <v>32</v>
      </c>
      <c r="I11" s="12" t="s">
        <v>33</v>
      </c>
      <c r="J11" s="1"/>
      <c r="K11" s="1"/>
    </row>
    <row r="12" spans="1:11" ht="26.25">
      <c r="A12" s="3">
        <v>7189</v>
      </c>
      <c r="B12" s="13" t="s">
        <v>16</v>
      </c>
      <c r="C12" s="14">
        <v>15</v>
      </c>
      <c r="D12" s="15" t="s">
        <v>17</v>
      </c>
      <c r="E12" s="22">
        <v>0</v>
      </c>
      <c r="F12" s="23">
        <f>+E12*C12</f>
        <v>0</v>
      </c>
      <c r="G12" s="23">
        <f>+F12*$F$10</f>
        <v>0</v>
      </c>
      <c r="H12" s="9">
        <v>13.5</v>
      </c>
      <c r="I12" s="16">
        <f>+H12*C12</f>
        <v>202.5</v>
      </c>
      <c r="J12" s="5"/>
      <c r="K12" s="2"/>
    </row>
    <row r="13" spans="1:11" ht="26.25">
      <c r="A13" s="3">
        <v>7187</v>
      </c>
      <c r="B13" s="13" t="s">
        <v>18</v>
      </c>
      <c r="C13" s="14">
        <v>60</v>
      </c>
      <c r="D13" s="15" t="s">
        <v>17</v>
      </c>
      <c r="E13" s="16">
        <v>3.32</v>
      </c>
      <c r="F13" s="20">
        <f t="shared" ref="F13:F23" si="0">+E13*C13</f>
        <v>199.2</v>
      </c>
      <c r="G13" s="20">
        <f t="shared" ref="G13:G23" si="1">+F13*$F$10</f>
        <v>697.19999999999993</v>
      </c>
      <c r="H13" s="9">
        <v>13.5</v>
      </c>
      <c r="I13" s="9">
        <f t="shared" ref="I13:I23" si="2">+H13*C13</f>
        <v>810</v>
      </c>
      <c r="J13" s="5"/>
      <c r="K13" s="2"/>
    </row>
    <row r="14" spans="1:11" ht="26.25">
      <c r="A14" s="3">
        <v>7388</v>
      </c>
      <c r="B14" s="13" t="s">
        <v>19</v>
      </c>
      <c r="C14" s="14">
        <v>60</v>
      </c>
      <c r="D14" s="15" t="s">
        <v>17</v>
      </c>
      <c r="E14" s="16">
        <v>3.32</v>
      </c>
      <c r="F14" s="20">
        <f t="shared" si="0"/>
        <v>199.2</v>
      </c>
      <c r="G14" s="20">
        <f t="shared" si="1"/>
        <v>697.19999999999993</v>
      </c>
      <c r="H14" s="9">
        <v>13.5</v>
      </c>
      <c r="I14" s="9">
        <f t="shared" si="2"/>
        <v>810</v>
      </c>
      <c r="J14" s="5"/>
      <c r="K14" s="2"/>
    </row>
    <row r="15" spans="1:11">
      <c r="A15" s="3">
        <v>6476</v>
      </c>
      <c r="B15" s="13" t="s">
        <v>20</v>
      </c>
      <c r="C15" s="14">
        <v>60</v>
      </c>
      <c r="D15" s="15" t="s">
        <v>17</v>
      </c>
      <c r="E15" s="16">
        <v>0</v>
      </c>
      <c r="F15" s="20">
        <f t="shared" si="0"/>
        <v>0</v>
      </c>
      <c r="G15" s="20">
        <f t="shared" si="1"/>
        <v>0</v>
      </c>
      <c r="H15" s="9">
        <v>5.0846600000000004</v>
      </c>
      <c r="I15" s="16">
        <f t="shared" si="2"/>
        <v>305.07960000000003</v>
      </c>
      <c r="J15" s="5"/>
      <c r="K15" s="2"/>
    </row>
    <row r="16" spans="1:11">
      <c r="A16" s="3">
        <v>7583</v>
      </c>
      <c r="B16" s="13" t="s">
        <v>21</v>
      </c>
      <c r="C16" s="14">
        <v>10</v>
      </c>
      <c r="D16" s="15" t="s">
        <v>22</v>
      </c>
      <c r="E16" s="9">
        <v>0</v>
      </c>
      <c r="F16" s="8">
        <f t="shared" si="0"/>
        <v>0</v>
      </c>
      <c r="G16" s="8">
        <f t="shared" si="1"/>
        <v>0</v>
      </c>
      <c r="H16" s="9">
        <v>4.5759999999999996</v>
      </c>
      <c r="I16" s="16">
        <f t="shared" si="2"/>
        <v>45.76</v>
      </c>
      <c r="J16" s="5"/>
      <c r="K16" s="2"/>
    </row>
    <row r="17" spans="1:11">
      <c r="A17" s="3">
        <v>7384</v>
      </c>
      <c r="B17" s="13" t="s">
        <v>23</v>
      </c>
      <c r="C17" s="14">
        <v>15</v>
      </c>
      <c r="D17" s="15" t="s">
        <v>22</v>
      </c>
      <c r="E17" s="9">
        <v>0</v>
      </c>
      <c r="F17" s="8">
        <f t="shared" si="0"/>
        <v>0</v>
      </c>
      <c r="G17" s="8">
        <f t="shared" si="1"/>
        <v>0</v>
      </c>
      <c r="H17" s="9">
        <v>4.5759999999999996</v>
      </c>
      <c r="I17" s="16">
        <f t="shared" si="2"/>
        <v>68.64</v>
      </c>
      <c r="J17" s="5"/>
      <c r="K17" s="2"/>
    </row>
    <row r="18" spans="1:11">
      <c r="A18" s="3">
        <v>7383</v>
      </c>
      <c r="B18" s="13" t="s">
        <v>24</v>
      </c>
      <c r="C18" s="14">
        <v>15</v>
      </c>
      <c r="D18" s="15" t="s">
        <v>22</v>
      </c>
      <c r="E18" s="9">
        <v>0</v>
      </c>
      <c r="F18" s="8">
        <f t="shared" si="0"/>
        <v>0</v>
      </c>
      <c r="G18" s="8">
        <f t="shared" si="1"/>
        <v>0</v>
      </c>
      <c r="H18" s="9">
        <v>4.5759999999999996</v>
      </c>
      <c r="I18" s="16">
        <f t="shared" si="2"/>
        <v>68.64</v>
      </c>
      <c r="J18" s="5"/>
      <c r="K18" s="2"/>
    </row>
    <row r="19" spans="1:11">
      <c r="A19" s="3">
        <v>6493</v>
      </c>
      <c r="B19" s="15" t="s">
        <v>25</v>
      </c>
      <c r="C19" s="14">
        <v>60</v>
      </c>
      <c r="D19" s="15" t="s">
        <v>22</v>
      </c>
      <c r="E19" s="16">
        <v>0.75</v>
      </c>
      <c r="F19" s="20">
        <f t="shared" si="0"/>
        <v>45</v>
      </c>
      <c r="G19" s="20">
        <f t="shared" si="1"/>
        <v>157.5</v>
      </c>
      <c r="H19" s="9">
        <v>2.8338000000000001</v>
      </c>
      <c r="I19" s="22">
        <f t="shared" si="2"/>
        <v>170.02800000000002</v>
      </c>
      <c r="J19" s="5"/>
      <c r="K19" s="2"/>
    </row>
    <row r="20" spans="1:11">
      <c r="A20" s="3">
        <v>5264</v>
      </c>
      <c r="B20" s="15" t="s">
        <v>26</v>
      </c>
      <c r="C20" s="14">
        <v>60</v>
      </c>
      <c r="D20" s="15" t="s">
        <v>22</v>
      </c>
      <c r="E20" s="16">
        <v>0.75</v>
      </c>
      <c r="F20" s="20">
        <f t="shared" si="0"/>
        <v>45</v>
      </c>
      <c r="G20" s="20">
        <f t="shared" si="1"/>
        <v>157.5</v>
      </c>
      <c r="H20" s="9">
        <v>2.8338000000000001</v>
      </c>
      <c r="I20" s="22">
        <f t="shared" si="2"/>
        <v>170.02800000000002</v>
      </c>
      <c r="J20" s="5"/>
      <c r="K20" s="2"/>
    </row>
    <row r="21" spans="1:11">
      <c r="A21" s="3">
        <v>7460</v>
      </c>
      <c r="B21" s="15" t="s">
        <v>27</v>
      </c>
      <c r="C21" s="14">
        <v>60</v>
      </c>
      <c r="D21" s="15" t="s">
        <v>22</v>
      </c>
      <c r="E21" s="16">
        <v>2.25</v>
      </c>
      <c r="F21" s="20">
        <f t="shared" si="0"/>
        <v>135</v>
      </c>
      <c r="G21" s="20">
        <f t="shared" si="1"/>
        <v>472.5</v>
      </c>
      <c r="H21" s="9">
        <v>10.237299999999999</v>
      </c>
      <c r="I21" s="9">
        <f t="shared" si="2"/>
        <v>614.23799999999994</v>
      </c>
      <c r="J21" s="5"/>
      <c r="K21" s="2"/>
    </row>
    <row r="22" spans="1:11">
      <c r="A22" s="3">
        <v>7461</v>
      </c>
      <c r="B22" s="15" t="s">
        <v>28</v>
      </c>
      <c r="C22" s="14">
        <v>60</v>
      </c>
      <c r="D22" s="15" t="s">
        <v>22</v>
      </c>
      <c r="E22" s="16">
        <v>2.25</v>
      </c>
      <c r="F22" s="20">
        <f t="shared" si="0"/>
        <v>135</v>
      </c>
      <c r="G22" s="20">
        <f t="shared" si="1"/>
        <v>472.5</v>
      </c>
      <c r="H22" s="9">
        <v>10.237299999999999</v>
      </c>
      <c r="I22" s="9">
        <f t="shared" si="2"/>
        <v>614.23799999999994</v>
      </c>
      <c r="J22" s="5"/>
      <c r="K22" s="2"/>
    </row>
    <row r="23" spans="1:11">
      <c r="A23" s="3">
        <v>6810</v>
      </c>
      <c r="B23" s="15" t="s">
        <v>29</v>
      </c>
      <c r="C23" s="14">
        <v>50</v>
      </c>
      <c r="D23" s="15" t="s">
        <v>22</v>
      </c>
      <c r="E23" s="9">
        <v>0</v>
      </c>
      <c r="F23" s="8">
        <f t="shared" si="0"/>
        <v>0</v>
      </c>
      <c r="G23" s="8">
        <f t="shared" si="1"/>
        <v>0</v>
      </c>
      <c r="H23" s="9">
        <v>0.95760000000000001</v>
      </c>
      <c r="I23" s="16">
        <f t="shared" si="2"/>
        <v>47.88</v>
      </c>
      <c r="J23" s="5"/>
      <c r="K23" s="2"/>
    </row>
    <row r="24" spans="1:11">
      <c r="E24" s="28" t="s">
        <v>36</v>
      </c>
      <c r="F24" s="25">
        <f>SUM(F12:F23)</f>
        <v>758.4</v>
      </c>
      <c r="G24" s="11">
        <f>SUM(G12:G23)</f>
        <v>2654.3999999999996</v>
      </c>
      <c r="H24" s="28" t="s">
        <v>36</v>
      </c>
      <c r="I24" s="11">
        <f>SUM(I12:I23)</f>
        <v>3927.0316000000003</v>
      </c>
    </row>
    <row r="25" spans="1:11">
      <c r="E25" s="29" t="s">
        <v>34</v>
      </c>
      <c r="F25" s="8">
        <f>+F24*18%</f>
        <v>136.512</v>
      </c>
      <c r="G25" s="8">
        <f>+G24*0.18</f>
        <v>477.79199999999992</v>
      </c>
      <c r="H25" s="29" t="s">
        <v>34</v>
      </c>
      <c r="I25" s="9">
        <f>+I24*18/100</f>
        <v>706.86568800000009</v>
      </c>
    </row>
    <row r="26" spans="1:11" ht="15.75">
      <c r="E26" s="29" t="s">
        <v>37</v>
      </c>
      <c r="F26" s="21">
        <f>+F24+F25</f>
        <v>894.91200000000003</v>
      </c>
      <c r="G26" s="18">
        <f>+G24+G25</f>
        <v>3132.1919999999996</v>
      </c>
      <c r="H26" s="19" t="s">
        <v>37</v>
      </c>
      <c r="I26" s="18">
        <f>+I24+I25</f>
        <v>4633.8972880000001</v>
      </c>
    </row>
    <row r="27" spans="1:11">
      <c r="B27" t="s">
        <v>38</v>
      </c>
    </row>
    <row r="28" spans="1:11">
      <c r="G28" s="21">
        <f>+G13+G14+G19+G20+G21+G22</f>
        <v>2654.3999999999996</v>
      </c>
      <c r="I28" s="21">
        <f>+I12+I15+I16+I17+I18+I23</f>
        <v>738.49959999999999</v>
      </c>
    </row>
    <row r="29" spans="1:11">
      <c r="G29" s="21">
        <f>+G28*18%</f>
        <v>477.79199999999992</v>
      </c>
      <c r="I29" s="21">
        <f>+I28*0.18</f>
        <v>132.92992799999999</v>
      </c>
    </row>
    <row r="30" spans="1:11">
      <c r="G30" s="21">
        <f>+G28+G29</f>
        <v>3132.1919999999996</v>
      </c>
      <c r="I30" s="21">
        <f>+I28+I29</f>
        <v>871.429528</v>
      </c>
      <c r="J30" s="21">
        <f>+G30+I30</f>
        <v>4003.6215279999997</v>
      </c>
      <c r="K30" s="6"/>
    </row>
  </sheetData>
  <mergeCells count="2">
    <mergeCell ref="E9:F9"/>
    <mergeCell ref="H10:I10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cp:lastPrinted>2025-09-15T13:53:41Z</cp:lastPrinted>
  <dcterms:created xsi:type="dcterms:W3CDTF">2025-09-11T14:53:49Z</dcterms:created>
  <dcterms:modified xsi:type="dcterms:W3CDTF">2025-09-15T14:16:41Z</dcterms:modified>
</cp:coreProperties>
</file>